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7586\Desktop\ビジケア\動画コンテンツ\"/>
    </mc:Choice>
  </mc:AlternateContent>
  <xr:revisionPtr revIDLastSave="0" documentId="13_ncr:1_{4F3DA685-CA7B-4F2A-9664-BF8B4022182B}" xr6:coauthVersionLast="45" xr6:coauthVersionMax="45" xr10:uidLastSave="{00000000-0000-0000-0000-000000000000}"/>
  <bookViews>
    <workbookView xWindow="-110" yWindow="-110" windowWidth="27580" windowHeight="17860" activeTab="1" xr2:uid="{1E30A426-95FB-4AB7-B480-A9693ED00AEA}"/>
  </bookViews>
  <sheets>
    <sheet name="前提条件" sheetId="2" r:id="rId1"/>
    <sheet name="収益計画" sheetId="1" r:id="rId2"/>
    <sheet name="アウトプット" sheetId="3" r:id="rId3"/>
    <sheet name="Sheet1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E15" i="2" s="1"/>
  <c r="H11" i="1" s="1"/>
  <c r="I23" i="1"/>
  <c r="J23" i="1"/>
  <c r="H23" i="1"/>
  <c r="I21" i="1"/>
  <c r="I13" i="1" s="1"/>
  <c r="I12" i="1" s="1"/>
  <c r="J21" i="1"/>
  <c r="I15" i="1"/>
  <c r="J15" i="1"/>
  <c r="J13" i="1" s="1"/>
  <c r="J12" i="1" s="1"/>
  <c r="H15" i="1"/>
  <c r="I18" i="1"/>
  <c r="J18" i="1"/>
  <c r="H18" i="1"/>
  <c r="H21" i="1" l="1"/>
  <c r="H13" i="1" s="1"/>
  <c r="H12" i="1" s="1"/>
  <c r="C10" i="2"/>
  <c r="B1" i="2" s="1"/>
  <c r="B1" i="1" s="1"/>
  <c r="B5" i="1" s="1"/>
  <c r="D10" i="2"/>
  <c r="G10" i="2"/>
  <c r="J9" i="1" s="1"/>
  <c r="C15" i="2"/>
  <c r="F15" i="2"/>
  <c r="I11" i="1" s="1"/>
  <c r="G15" i="2"/>
  <c r="J11" i="1" s="1"/>
  <c r="F10" i="2"/>
  <c r="I9" i="1" s="1"/>
  <c r="D15" i="2"/>
  <c r="E10" i="2"/>
  <c r="H9" i="1" s="1"/>
  <c r="H8" i="1" s="1"/>
  <c r="I8" i="1" l="1"/>
  <c r="J8" i="1" s="1"/>
  <c r="J7" i="1" s="1"/>
  <c r="J6" i="1" s="1"/>
  <c r="J26" i="1" s="1"/>
  <c r="H7" i="1"/>
  <c r="H6" i="1" s="1"/>
  <c r="H26" i="1" s="1"/>
  <c r="I7" i="1" l="1"/>
  <c r="I6" i="1" s="1"/>
  <c r="I26" i="1" s="1"/>
</calcChain>
</file>

<file path=xl/sharedStrings.xml><?xml version="1.0" encoding="utf-8"?>
<sst xmlns="http://schemas.openxmlformats.org/spreadsheetml/2006/main" count="100" uniqueCount="54">
  <si>
    <t>収益計画</t>
    <rPh sb="0" eb="2">
      <t>シュウエキ</t>
    </rPh>
    <rPh sb="2" eb="4">
      <t>ケイカク</t>
    </rPh>
    <phoneticPr fontId="3"/>
  </si>
  <si>
    <t>売上</t>
    <rPh sb="0" eb="2">
      <t>ウリアゲ</t>
    </rPh>
    <phoneticPr fontId="3"/>
  </si>
  <si>
    <t>円</t>
    <rPh sb="0" eb="1">
      <t>エン</t>
    </rPh>
    <phoneticPr fontId="3"/>
  </si>
  <si>
    <t>今月</t>
    <rPh sb="0" eb="2">
      <t>コンゲツ</t>
    </rPh>
    <phoneticPr fontId="3"/>
  </si>
  <si>
    <t>来月</t>
    <rPh sb="0" eb="2">
      <t>ライゲツ</t>
    </rPh>
    <phoneticPr fontId="3"/>
  </si>
  <si>
    <t>再来月</t>
    <rPh sb="0" eb="3">
      <t>サライゲツ</t>
    </rPh>
    <phoneticPr fontId="3"/>
  </si>
  <si>
    <t>訪問件数</t>
    <rPh sb="0" eb="2">
      <t>ホウモン</t>
    </rPh>
    <rPh sb="2" eb="4">
      <t>ケンスウ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</si>
  <si>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</si>
  <si>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1件当たり単価</t>
    <rPh sb="1" eb="2">
      <t>ケン</t>
    </rPh>
    <rPh sb="2" eb="3">
      <t>ア</t>
    </rPh>
    <rPh sb="5" eb="7">
      <t>タンカ</t>
    </rPh>
    <phoneticPr fontId="3"/>
  </si>
  <si>
    <t>増加数</t>
    <rPh sb="0" eb="3">
      <t>ゾウカスウ</t>
    </rPh>
    <phoneticPr fontId="3"/>
  </si>
  <si>
    <t>1人当たり訪問頻度</t>
    <rPh sb="1" eb="2">
      <t>ニン</t>
    </rPh>
    <rPh sb="2" eb="3">
      <t>ア</t>
    </rPh>
    <rPh sb="5" eb="7">
      <t>ホウモン</t>
    </rPh>
    <rPh sb="7" eb="9">
      <t>ヒンド</t>
    </rPh>
    <phoneticPr fontId="3"/>
  </si>
  <si>
    <t>費用</t>
    <rPh sb="0" eb="2">
      <t>ヒヨウ</t>
    </rPh>
    <phoneticPr fontId="3"/>
  </si>
  <si>
    <t>人件費</t>
    <rPh sb="0" eb="3">
      <t>ジンケンヒ</t>
    </rPh>
    <phoneticPr fontId="3"/>
  </si>
  <si>
    <t>常勤看護師給料</t>
    <rPh sb="0" eb="2">
      <t>ジョウキン</t>
    </rPh>
    <rPh sb="2" eb="5">
      <t>カンゴシ</t>
    </rPh>
    <rPh sb="5" eb="7">
      <t>キュウリョウ</t>
    </rPh>
    <phoneticPr fontId="3"/>
  </si>
  <si>
    <t>管理者手当</t>
    <rPh sb="0" eb="3">
      <t>カンリシャ</t>
    </rPh>
    <rPh sb="3" eb="5">
      <t>テアテ</t>
    </rPh>
    <phoneticPr fontId="3"/>
  </si>
  <si>
    <t>常勤人数</t>
    <rPh sb="0" eb="2">
      <t>ジョウキン</t>
    </rPh>
    <rPh sb="2" eb="4">
      <t>ニンズウ</t>
    </rPh>
    <phoneticPr fontId="3"/>
  </si>
  <si>
    <t>常勤給料</t>
    <rPh sb="0" eb="2">
      <t>ジョウキン</t>
    </rPh>
    <rPh sb="2" eb="4">
      <t>キュウリョウ</t>
    </rPh>
    <phoneticPr fontId="3"/>
  </si>
  <si>
    <t>非常勤看護師給料</t>
    <rPh sb="0" eb="3">
      <t>ヒジョウキン</t>
    </rPh>
    <rPh sb="3" eb="6">
      <t>カンゴシ</t>
    </rPh>
    <rPh sb="6" eb="8">
      <t>キュウリョウ</t>
    </rPh>
    <phoneticPr fontId="3"/>
  </si>
  <si>
    <t>非常勤給料</t>
    <rPh sb="0" eb="3">
      <t>ヒジョウキン</t>
    </rPh>
    <rPh sb="3" eb="5">
      <t>キュウリョウ</t>
    </rPh>
    <phoneticPr fontId="3"/>
  </si>
  <si>
    <t>非常勤人数</t>
    <rPh sb="0" eb="3">
      <t>ヒジョウキン</t>
    </rPh>
    <rPh sb="3" eb="5">
      <t>ニンズウ</t>
    </rPh>
    <phoneticPr fontId="3"/>
  </si>
  <si>
    <t>福利厚生費</t>
    <rPh sb="0" eb="2">
      <t>フクリ</t>
    </rPh>
    <rPh sb="2" eb="5">
      <t>コウセイヒ</t>
    </rPh>
    <phoneticPr fontId="3"/>
  </si>
  <si>
    <t>利率</t>
    <rPh sb="0" eb="2">
      <t>リリツ</t>
    </rPh>
    <phoneticPr fontId="3"/>
  </si>
  <si>
    <t>その他</t>
    <rPh sb="2" eb="3">
      <t>タ</t>
    </rPh>
    <phoneticPr fontId="3"/>
  </si>
  <si>
    <t>賃料</t>
    <rPh sb="0" eb="2">
      <t>チンリョウ</t>
    </rPh>
    <phoneticPr fontId="3"/>
  </si>
  <si>
    <t>%</t>
    <phoneticPr fontId="3"/>
  </si>
  <si>
    <t>人</t>
    <rPh sb="0" eb="1">
      <t>ニン</t>
    </rPh>
    <phoneticPr fontId="3"/>
  </si>
  <si>
    <t>件</t>
    <rPh sb="0" eb="1">
      <t>ケン</t>
    </rPh>
    <phoneticPr fontId="3"/>
  </si>
  <si>
    <t>回/月</t>
    <rPh sb="0" eb="1">
      <t>カイ</t>
    </rPh>
    <rPh sb="2" eb="3">
      <t>ツキ</t>
    </rPh>
    <phoneticPr fontId="3"/>
  </si>
  <si>
    <t>利益</t>
    <rPh sb="0" eb="2">
      <t>リエキ</t>
    </rPh>
    <phoneticPr fontId="3"/>
  </si>
  <si>
    <t>悲観ケース</t>
    <rPh sb="0" eb="2">
      <t>ヒカン</t>
    </rPh>
    <phoneticPr fontId="3"/>
  </si>
  <si>
    <t>普通ケース</t>
    <rPh sb="0" eb="2">
      <t>フツウ</t>
    </rPh>
    <phoneticPr fontId="3"/>
  </si>
  <si>
    <t>楽観ケース</t>
    <rPh sb="0" eb="2">
      <t>ラッカン</t>
    </rPh>
    <phoneticPr fontId="3"/>
  </si>
  <si>
    <t>バリュードライバー(前提条件)</t>
    <rPh sb="10" eb="12">
      <t>ゼンテイ</t>
    </rPh>
    <rPh sb="12" eb="14">
      <t>ジョウケン</t>
    </rPh>
    <phoneticPr fontId="3"/>
  </si>
  <si>
    <t>単価</t>
    <rPh sb="0" eb="2">
      <t>タンカ</t>
    </rPh>
    <phoneticPr fontId="3"/>
  </si>
  <si>
    <t>アウトプット(利益)</t>
    <rPh sb="7" eb="9">
      <t>リエキ</t>
    </rPh>
    <phoneticPr fontId="3"/>
  </si>
  <si>
    <t>訪問頻度</t>
    <rPh sb="0" eb="2">
      <t>ホウモン</t>
    </rPh>
    <rPh sb="2" eb="4">
      <t>ヒンド</t>
    </rPh>
    <phoneticPr fontId="3"/>
  </si>
  <si>
    <t>利用者増加数</t>
    <rPh sb="0" eb="2">
      <t>リヨウ</t>
    </rPh>
    <rPh sb="2" eb="3">
      <t>シャ</t>
    </rPh>
    <rPh sb="3" eb="5">
      <t>ゾウカ</t>
    </rPh>
    <rPh sb="5" eb="6">
      <t>スウ</t>
    </rPh>
    <phoneticPr fontId="3"/>
  </si>
  <si>
    <t>2人</t>
    <rPh sb="1" eb="2">
      <t>ニン</t>
    </rPh>
    <phoneticPr fontId="3"/>
  </si>
  <si>
    <t>5人</t>
    <rPh sb="1" eb="2">
      <t>ニン</t>
    </rPh>
    <phoneticPr fontId="3"/>
  </si>
  <si>
    <t>8人</t>
    <rPh sb="1" eb="2">
      <t>ニン</t>
    </rPh>
    <phoneticPr fontId="3"/>
  </si>
  <si>
    <t>4回/週</t>
    <rPh sb="1" eb="2">
      <t>カイ</t>
    </rPh>
    <rPh sb="3" eb="4">
      <t>シュウ</t>
    </rPh>
    <phoneticPr fontId="3"/>
  </si>
  <si>
    <t>6回/週</t>
    <rPh sb="1" eb="2">
      <t>カイ</t>
    </rPh>
    <rPh sb="3" eb="4">
      <t>シュウ</t>
    </rPh>
    <phoneticPr fontId="3"/>
  </si>
  <si>
    <t>8回/週</t>
    <rPh sb="1" eb="2">
      <t>カイ</t>
    </rPh>
    <rPh sb="3" eb="4">
      <t>シュウ</t>
    </rPh>
    <phoneticPr fontId="3"/>
  </si>
  <si>
    <t>8,300円</t>
    <rPh sb="5" eb="6">
      <t>エン</t>
    </rPh>
    <phoneticPr fontId="3"/>
  </si>
  <si>
    <t>8,700円</t>
    <rPh sb="5" eb="6">
      <t>エン</t>
    </rPh>
    <phoneticPr fontId="3"/>
  </si>
  <si>
    <t>9,000円</t>
    <rPh sb="5" eb="6">
      <t>エン</t>
    </rPh>
    <phoneticPr fontId="3"/>
  </si>
  <si>
    <t>?</t>
    <phoneticPr fontId="3"/>
  </si>
  <si>
    <t>前提条件シート</t>
    <rPh sb="0" eb="2">
      <t>ゼンテイ</t>
    </rPh>
    <rPh sb="2" eb="4">
      <t>ジョウケン</t>
    </rPh>
    <phoneticPr fontId="3"/>
  </si>
  <si>
    <t>1.悲観ケース</t>
    <rPh sb="2" eb="4">
      <t>ヒカン</t>
    </rPh>
    <phoneticPr fontId="3"/>
  </si>
  <si>
    <t>2.普通ケース</t>
    <rPh sb="2" eb="4">
      <t>フツウ</t>
    </rPh>
    <phoneticPr fontId="3"/>
  </si>
  <si>
    <t>3.楽観ケース</t>
    <rPh sb="2" eb="4">
      <t>ラッカン</t>
    </rPh>
    <phoneticPr fontId="3"/>
  </si>
  <si>
    <t>スイッチで　　　　　　　　　　　　　　　　　選択された　　　　　ケース</t>
    <rPh sb="22" eb="24">
      <t>センタク</t>
    </rPh>
    <phoneticPr fontId="3"/>
  </si>
  <si>
    <t>計算式                                (共通)</t>
    <rPh sb="0" eb="3">
      <t>ケイサンシキ</t>
    </rPh>
    <rPh sb="36" eb="38">
      <t>キョウツウ</t>
    </rPh>
    <phoneticPr fontId="3"/>
  </si>
  <si>
    <t>収益計画シート</t>
    <rPh sb="0" eb="2">
      <t>シュウエキ</t>
    </rPh>
    <rPh sb="2" eb="4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</si>
</sst>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2"/>
      <color theme="4"/>
      <name val="メイリオ"/>
      <family val="3"/>
      <charset val="128"/>
    </font>
    <font>
      <sz val="12"/>
      <color rgb="FF00B050"/>
      <name val="メイリオ"/>
      <family val="3"/>
      <charset val="128"/>
    </font>
    <font>
      <sz val="11"/>
      <color theme="4"/>
      <name val="メイリオ"/>
      <family val="3"/>
      <charset val="128"/>
    </font>
    <font>
      <sz val="12"/>
      <color rgb="FFFFC000"/>
      <name val="メイリオ"/>
      <family val="3"/>
      <charset val="128"/>
    </font>
    <font>
      <b/>
      <sz val="12"/>
      <color rgb="FFFFC000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C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 style="thick">
        <color theme="7"/>
      </right>
      <top/>
      <bottom/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medium">
        <color indexed="64"/>
      </left>
      <right style="thick">
        <color theme="7"/>
      </right>
      <top style="thick">
        <color theme="7"/>
      </top>
      <bottom/>
      <diagonal/>
    </border>
    <border>
      <left/>
      <right style="medium">
        <color indexed="64"/>
      </right>
      <top style="thick">
        <color theme="7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38" fontId="4" fillId="2" borderId="1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38" fontId="4" fillId="2" borderId="2" xfId="1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5" fillId="0" borderId="2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38" fontId="4" fillId="3" borderId="0" xfId="1" applyFont="1" applyFill="1" applyAlignment="1">
      <alignment horizontal="center" vertical="center"/>
    </xf>
    <xf numFmtId="38" fontId="4" fillId="3" borderId="0" xfId="1" applyFont="1" applyFill="1">
      <alignment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right" vertical="center"/>
    </xf>
    <xf numFmtId="38" fontId="4" fillId="3" borderId="4" xfId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horizontal="right" vertical="center"/>
    </xf>
    <xf numFmtId="38" fontId="4" fillId="3" borderId="0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3" xfId="0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right" vertical="center"/>
    </xf>
    <xf numFmtId="38" fontId="4" fillId="3" borderId="1" xfId="1" applyFont="1" applyFill="1" applyBorder="1">
      <alignment vertical="center"/>
    </xf>
    <xf numFmtId="38" fontId="6" fillId="3" borderId="1" xfId="1" applyFont="1" applyFill="1" applyBorder="1" applyAlignment="1">
      <alignment horizontal="right" vertical="center"/>
    </xf>
    <xf numFmtId="176" fontId="5" fillId="3" borderId="1" xfId="1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5" fillId="3" borderId="1" xfId="1" applyFont="1" applyFill="1" applyBorder="1">
      <alignment vertical="center"/>
    </xf>
    <xf numFmtId="9" fontId="4" fillId="3" borderId="1" xfId="2" applyFont="1" applyFill="1" applyBorder="1">
      <alignment vertical="center"/>
    </xf>
    <xf numFmtId="0" fontId="10" fillId="3" borderId="10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2" xfId="0" applyFont="1" applyFill="1" applyBorder="1">
      <alignment vertical="center"/>
    </xf>
    <xf numFmtId="0" fontId="4" fillId="3" borderId="23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</a:rPr>
              <a:t>利益の推移</a:t>
            </a:r>
            <a:endParaRPr lang="en-US" altLang="ja-JP">
              <a:latin typeface="メイリオ" panose="020B0604030504040204" pitchFamily="50" charset="-128"/>
              <a:ea typeface="メイリオ" panose="020B0604030504040204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792174862659995"/>
          <c:y val="0.21823826848055361"/>
          <c:w val="0.62544830511742699"/>
          <c:h val="0.63744640408756703"/>
        </c:manualLayout>
      </c:layout>
      <c:lineChart>
        <c:grouping val="standard"/>
        <c:varyColors val="0"/>
        <c:ser>
          <c:idx val="0"/>
          <c:order val="0"/>
          <c:tx>
            <c:strRef>
              <c:f>アウトプット!$B$6:$D$6</c:f>
              <c:strCache>
                <c:ptCount val="3"/>
                <c:pt idx="0">
                  <c:v>悲観ケース</c:v>
                </c:pt>
                <c:pt idx="2">
                  <c:v>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アウトプット!$E$5:$G$5</c:f>
              <c:strCache>
                <c:ptCount val="3"/>
                <c:pt idx="0">
                  <c:v>今月</c:v>
                </c:pt>
                <c:pt idx="1">
                  <c:v>来月</c:v>
                </c:pt>
                <c:pt idx="2">
                  <c:v>再来月</c:v>
                </c:pt>
              </c:strCache>
            </c:strRef>
          </c:cat>
          <c:val>
            <c:numRef>
              <c:f>アウトプット!$E$6:$G$6</c:f>
              <c:numCache>
                <c:formatCode>#,##0_);[Red]\(#,##0\)</c:formatCode>
                <c:ptCount val="3"/>
                <c:pt idx="0">
                  <c:v>-271000</c:v>
                </c:pt>
                <c:pt idx="1">
                  <c:v>-219400</c:v>
                </c:pt>
                <c:pt idx="2">
                  <c:v>-119800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D-49FA-8670-F822E1BA4CDF}"/>
            </c:ext>
          </c:extLst>
        </c:ser>
        <c:ser>
          <c:idx val="1"/>
          <c:order val="1"/>
          <c:tx>
            <c:strRef>
              <c:f>アウトプット!$B$7:$D$7</c:f>
              <c:strCache>
                <c:ptCount val="3"/>
                <c:pt idx="0">
                  <c:v>普通ケース</c:v>
                </c:pt>
                <c:pt idx="2">
                  <c:v>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アウトプット!$E$5:$G$5</c:f>
              <c:strCache>
                <c:ptCount val="3"/>
                <c:pt idx="0">
                  <c:v>今月</c:v>
                </c:pt>
                <c:pt idx="1">
                  <c:v>来月</c:v>
                </c:pt>
                <c:pt idx="2">
                  <c:v>再来月</c:v>
                </c:pt>
              </c:strCache>
            </c:strRef>
          </c:cat>
          <c:val>
            <c:numRef>
              <c:f>アウトプット!$E$7:$G$7</c:f>
              <c:numCache>
                <c:formatCode>#,##0_);[Red]\(#,##0\)</c:formatCode>
                <c:ptCount val="3"/>
                <c:pt idx="0">
                  <c:v>-114400</c:v>
                </c:pt>
                <c:pt idx="1">
                  <c:v>113000</c:v>
                </c:pt>
                <c:pt idx="2">
                  <c:v>368000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D-49FA-8670-F822E1BA4CDF}"/>
            </c:ext>
          </c:extLst>
        </c:ser>
        <c:ser>
          <c:idx val="2"/>
          <c:order val="2"/>
          <c:tx>
            <c:strRef>
              <c:f>アウトプット!$B$8:$D$8</c:f>
              <c:strCache>
                <c:ptCount val="3"/>
                <c:pt idx="0">
                  <c:v>楽観ケース</c:v>
                </c:pt>
                <c:pt idx="2">
                  <c:v>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アウトプット!$E$5:$G$5</c:f>
              <c:strCache>
                <c:ptCount val="3"/>
                <c:pt idx="0">
                  <c:v>今月</c:v>
                </c:pt>
                <c:pt idx="1">
                  <c:v>来月</c:v>
                </c:pt>
                <c:pt idx="2">
                  <c:v>再来月</c:v>
                </c:pt>
              </c:strCache>
            </c:strRef>
          </c:cat>
          <c:val>
            <c:numRef>
              <c:f>アウトプット!$E$8:$G$8</c:f>
              <c:numCache>
                <c:formatCode>#,##0_);[Red]\(#,##0\)</c:formatCode>
                <c:ptCount val="3"/>
                <c:pt idx="0">
                  <c:v>42200</c:v>
                </c:pt>
                <c:pt idx="1">
                  <c:v>459800</c:v>
                </c:pt>
                <c:pt idx="2">
                  <c:v>877400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D-49FA-8670-F822E1BA4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108952"/>
        <c:axId val="590755504"/>
      </c:lineChart>
      <c:catAx>
        <c:axId val="84010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0755504"/>
        <c:crosses val="autoZero"/>
        <c:auto val="1"/>
        <c:lblAlgn val="ctr"/>
        <c:lblOffset val="100"/>
        <c:noMultiLvlLbl val="0"/>
      </c:catAx>
      <c:valAx>
        <c:axId val="590755504"/>
        <c:scaling>
          <c:orientation val="minMax"/>
          <c:max val="1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840108952"/>
        <c:crosses val="autoZero"/>
        <c:crossBetween val="between"/>
        <c:majorUnit val="4000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586527</xdr:colOff>
      <xdr:row>8</xdr:row>
      <xdr:rowOff>53321</xdr:rowOff>
    </xdr:from>
    <xdr:to>
      <xdr:col>16</xdr:col>
      <xdr:colOff>237519</xdr:colOff>
      <xdr:row>21</xdr:row>
      <xdr:rowOff>92100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903079-7AC5-4AD5-9452-E0DE94AA2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18</xdr:row>
      <xdr:rowOff>241300</xdr:rowOff>
    </xdr:from>
    <xdr:to>
      <xdr:col>17</xdr:col>
      <xdr:colOff>241300</xdr:colOff>
      <xdr:row>20</xdr:row>
      <xdr:rowOff>215900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AB0345-1AE0-4EAC-8F33-52B62BAE762C}"/>
            </a:ext>
          </a:extLst>
        </xdr:cNvPr>
        <xdr:cNvSpPr/>
      </xdr:nvSpPr>
      <xdr:spPr>
        <a:xfrm>
          <a:off x="11264900" y="4591050"/>
          <a:ext cx="971550" cy="546100"/>
        </a:xfrm>
        <a:prstGeom prst="roundRect">
          <a:avLst/>
        </a:prstGeom>
        <a:solidFill>
          <a:schemeClr val="accent4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スイッチ</a:t>
          </a:r>
        </a:p>
      </xdr:txBody>
    </xdr:sp>
    <xdr:clientData/>
  </xdr:twoCellAnchor>
  <xdr:twoCellAnchor>
    <xdr:from>
      <xdr:col>15</xdr:col>
      <xdr:colOff>57150</xdr:colOff>
      <xdr:row>20</xdr:row>
      <xdr:rowOff>234950</xdr:rowOff>
    </xdr:from>
    <xdr:to>
      <xdr:col>16</xdr:col>
      <xdr:colOff>273050</xdr:colOff>
      <xdr:row>22</xdr:row>
      <xdr:rowOff>120650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4B44F17-1C95-4B1B-BF01-7507AB587901}"/>
            </a:ext>
          </a:extLst>
        </xdr:cNvPr>
        <xdr:cNvCxnSpPr/>
      </xdr:nvCxnSpPr>
      <xdr:spPr>
        <a:xfrm flipH="1">
          <a:off x="10731500" y="5156200"/>
          <a:ext cx="876300" cy="3238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641350</xdr:colOff>
      <xdr:row>18</xdr:row>
      <xdr:rowOff>279400</xdr:rowOff>
    </xdr:from>
    <xdr:to>
      <xdr:col>20</xdr:col>
      <xdr:colOff>292100</xdr:colOff>
      <xdr:row>21</xdr:row>
      <xdr:rowOff>6350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E2D0BC9-F411-4212-865F-C8EF890B0ECC}"/>
            </a:ext>
          </a:extLst>
        </xdr:cNvPr>
        <xdr:cNvSpPr/>
      </xdr:nvSpPr>
      <xdr:spPr>
        <a:xfrm>
          <a:off x="13296900" y="4629150"/>
          <a:ext cx="971550" cy="5461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スイッチ</a:t>
          </a:r>
        </a:p>
      </xdr:txBody>
    </xdr:sp>
    <xdr:clientData/>
  </xdr:twoCellAnchor>
  <xdr:twoCellAnchor>
    <xdr:from>
      <xdr:col>17</xdr:col>
      <xdr:colOff>247650</xdr:colOff>
      <xdr:row>19</xdr:row>
      <xdr:rowOff>266700</xdr:rowOff>
    </xdr:from>
    <xdr:to>
      <xdr:col>18</xdr:col>
      <xdr:colOff>641350</xdr:colOff>
      <xdr:row>19</xdr:row>
      <xdr:rowOff>266700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90B1912-675D-41C5-8DE1-E8186D00DC73}"/>
            </a:ext>
          </a:extLst>
        </xdr:cNvPr>
        <xdr:cNvCxnSpPr>
          <a:stCxn id="5" idx="1"/>
        </xdr:cNvCxnSpPr>
      </xdr:nvCxnSpPr>
      <xdr:spPr>
        <a:xfrm flipH="1">
          <a:off x="12242800" y="4902200"/>
          <a:ext cx="1054100" cy="0"/>
        </a:xfrm>
        <a:prstGeom prst="straightConnector1">
          <a:avLst/>
        </a:prstGeom>
        <a:ln w="28575">
          <a:solidFill>
            <a:schemeClr val="accent5"/>
          </a:solidFill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9F3C-3E69-4C2E-9899-D90369ECA627}">
  <dimension ref="A1:G15"/>
  <sheetViews>
    <sheetView showGridLines="0" zoomScale="153" workbookViewId="0">
      <selection activeCell="C22" sqref="C22"/>
    </sheetView>
  </sheetViews>
  <sheetFormatPr defaultRowHeight="19" x14ac:dyDescent="0.55000000000000004"/>
  <cols>
    <col min="1" max="1" width="6.58203125" style="3" customWidth="1"/>
    <col min="2" max="2" width="3.58203125" style="3" customWidth="1"/>
    <col min="3" max="3" width="13.1640625" style="3" customWidth="1"/>
    <col min="4" max="4" width="4.33203125" style="3" customWidth="1"/>
    <col min="5" max="7" width="10.08203125" style="3" customWidth="1"/>
    <col min="8" max="16384" width="8.6640625" style="3"/>
  </cols>
  <sheetData>
    <row r="1" spans="1:7" x14ac:dyDescent="0.55000000000000004">
      <c r="A1" s="22">
        <f>収益計画!A1</f>
        <v>2</v>
      </c>
      <c r="B1" s="3" t="str">
        <f>C10</f>
        <v>普通ケース</v>
      </c>
    </row>
    <row r="2" spans="1:7" ht="19.5" thickBot="1" x14ac:dyDescent="0.6"/>
    <row r="3" spans="1:7" x14ac:dyDescent="0.55000000000000004">
      <c r="B3" s="13" t="s">
        <v>32</v>
      </c>
      <c r="C3" s="13"/>
      <c r="D3" s="13"/>
      <c r="E3" s="13"/>
      <c r="F3" s="13"/>
      <c r="G3" s="13"/>
    </row>
    <row r="4" spans="1:7" x14ac:dyDescent="0.55000000000000004">
      <c r="B4" s="25"/>
      <c r="C4" s="25"/>
      <c r="D4" s="25"/>
      <c r="E4" s="25"/>
      <c r="F4" s="25"/>
      <c r="G4" s="25"/>
    </row>
    <row r="5" spans="1:7" x14ac:dyDescent="0.55000000000000004">
      <c r="B5" s="15"/>
      <c r="C5" s="15"/>
      <c r="D5" s="15"/>
      <c r="E5" s="16" t="s">
        <v>3</v>
      </c>
      <c r="F5" s="16" t="s">
        <v>4</v>
      </c>
      <c r="G5" s="16" t="s">
        <v>5</v>
      </c>
    </row>
    <row r="6" spans="1:7" x14ac:dyDescent="0.55000000000000004">
      <c r="B6" s="7" t="s">
        <v>36</v>
      </c>
      <c r="C6" s="7"/>
      <c r="D6" s="7"/>
      <c r="E6" s="7"/>
      <c r="F6" s="7"/>
      <c r="G6" s="7"/>
    </row>
    <row r="7" spans="1:7" x14ac:dyDescent="0.55000000000000004">
      <c r="B7" s="6"/>
      <c r="C7" s="6" t="s">
        <v>29</v>
      </c>
      <c r="D7" s="6" t="s">
        <v>25</v>
      </c>
      <c r="E7" s="21">
        <v>2</v>
      </c>
      <c r="F7" s="21">
        <v>2</v>
      </c>
      <c r="G7" s="21">
        <v>2</v>
      </c>
    </row>
    <row r="8" spans="1:7" x14ac:dyDescent="0.55000000000000004">
      <c r="B8" s="6"/>
      <c r="C8" s="6" t="s">
        <v>30</v>
      </c>
      <c r="D8" s="6" t="s">
        <v>25</v>
      </c>
      <c r="E8" s="21">
        <v>5</v>
      </c>
      <c r="F8" s="21">
        <v>5</v>
      </c>
      <c r="G8" s="21">
        <v>5</v>
      </c>
    </row>
    <row r="9" spans="1:7" x14ac:dyDescent="0.55000000000000004">
      <c r="B9" s="6"/>
      <c r="C9" s="6" t="s">
        <v>31</v>
      </c>
      <c r="D9" s="6" t="s">
        <v>25</v>
      </c>
      <c r="E9" s="21">
        <v>8</v>
      </c>
      <c r="F9" s="21">
        <v>8</v>
      </c>
      <c r="G9" s="21">
        <v>8</v>
      </c>
    </row>
    <row r="10" spans="1:7" ht="19.5" thickBot="1" x14ac:dyDescent="0.6">
      <c r="B10" s="19"/>
      <c r="C10" s="19" t="str">
        <f>CHOOSE($A$1,C7,C8,C9)</f>
        <v>普通ケース</v>
      </c>
      <c r="D10" s="19" t="str">
        <f t="shared" ref="D10:G10" si="0">CHOOSE($A$1,D7,D8,D9)</f>
        <v>人</v>
      </c>
      <c r="E10" s="19">
        <f t="shared" si="0"/>
        <v>5</v>
      </c>
      <c r="F10" s="19">
        <f t="shared" si="0"/>
        <v>5</v>
      </c>
      <c r="G10" s="19">
        <f t="shared" si="0"/>
        <v>5</v>
      </c>
    </row>
    <row r="11" spans="1:7" x14ac:dyDescent="0.55000000000000004">
      <c r="B11" s="7" t="s">
        <v>33</v>
      </c>
      <c r="C11" s="7"/>
      <c r="D11" s="7"/>
      <c r="E11" s="7"/>
      <c r="F11" s="7"/>
      <c r="G11" s="7"/>
    </row>
    <row r="12" spans="1:7" x14ac:dyDescent="0.55000000000000004">
      <c r="B12" s="6"/>
      <c r="C12" s="6" t="s">
        <v>29</v>
      </c>
      <c r="D12" s="6" t="s">
        <v>2</v>
      </c>
      <c r="E12" s="18">
        <v>8700</v>
      </c>
      <c r="F12" s="18">
        <v>8300</v>
      </c>
      <c r="G12" s="18">
        <v>8300</v>
      </c>
    </row>
    <row r="13" spans="1:7" x14ac:dyDescent="0.55000000000000004">
      <c r="B13" s="6"/>
      <c r="C13" s="6" t="s">
        <v>30</v>
      </c>
      <c r="D13" s="6" t="s">
        <v>2</v>
      </c>
      <c r="E13" s="18">
        <v>8700</v>
      </c>
      <c r="F13" s="18">
        <v>8500</v>
      </c>
      <c r="G13" s="18">
        <v>8500</v>
      </c>
    </row>
    <row r="14" spans="1:7" x14ac:dyDescent="0.55000000000000004">
      <c r="B14" s="6"/>
      <c r="C14" s="6" t="s">
        <v>31</v>
      </c>
      <c r="D14" s="6" t="s">
        <v>2</v>
      </c>
      <c r="E14" s="18">
        <v>8700</v>
      </c>
      <c r="F14" s="18">
        <v>8700</v>
      </c>
      <c r="G14" s="18">
        <v>8700</v>
      </c>
    </row>
    <row r="15" spans="1:7" ht="19.5" thickBot="1" x14ac:dyDescent="0.6">
      <c r="B15" s="19"/>
      <c r="C15" s="19" t="str">
        <f>CHOOSE($A$1,C12,C13,C14)</f>
        <v>普通ケース</v>
      </c>
      <c r="D15" s="19" t="str">
        <f t="shared" ref="D15" si="1">CHOOSE($A$1,D12,D13,D14)</f>
        <v>円</v>
      </c>
      <c r="E15" s="20">
        <f t="shared" ref="E15" si="2">CHOOSE($A$1,E12,E13,E14)</f>
        <v>8700</v>
      </c>
      <c r="F15" s="20">
        <f t="shared" ref="F15" si="3">CHOOSE($A$1,F12,F13,F14)</f>
        <v>8500</v>
      </c>
      <c r="G15" s="20">
        <f t="shared" ref="G15" si="4">CHOOSE($A$1,G12,G13,G14)</f>
        <v>8500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BE6D-DD8E-4143-824A-8BFBED0BDDA8}">
  <dimension ref="A1:T44"/>
  <sheetViews>
    <sheetView showGridLines="0" tabSelected="1" zoomScale="122" workbookViewId="0">
      <selection activeCell="A2" sqref="A2"/>
    </sheetView>
  </sheetViews>
  <sheetFormatPr defaultRowHeight="18" customHeight="1" x14ac:dyDescent="0.55000000000000004"/>
  <cols>
    <col min="1" max="1" width="4.5" style="1" customWidth="1"/>
    <col min="2" max="2" width="3.58203125" style="3" customWidth="1"/>
    <col min="3" max="4" width="3.83203125" style="3" customWidth="1"/>
    <col min="5" max="5" width="14.83203125" style="3" customWidth="1"/>
    <col min="6" max="6" width="8.6640625" style="5"/>
    <col min="7" max="7" width="3.83203125" style="5" hidden="1" customWidth="1"/>
    <col min="8" max="10" width="13.4140625" style="4" customWidth="1"/>
    <col min="11" max="20" width="8.6640625" style="2"/>
    <col min="21" max="16384" width="8.6640625" style="1"/>
  </cols>
  <sheetData>
    <row r="1" spans="1:10" ht="18" customHeight="1" x14ac:dyDescent="0.55000000000000004">
      <c r="A1" s="23">
        <v>2</v>
      </c>
      <c r="B1" s="3" t="str">
        <f>前提条件!B1</f>
        <v>普通ケース</v>
      </c>
    </row>
    <row r="2" spans="1:10" ht="18" customHeight="1" thickBot="1" x14ac:dyDescent="0.6"/>
    <row r="3" spans="1:10" ht="18" customHeight="1" x14ac:dyDescent="0.55000000000000004">
      <c r="B3" s="36" t="s">
        <v>0</v>
      </c>
      <c r="C3" s="36"/>
      <c r="D3" s="36"/>
      <c r="E3" s="36"/>
      <c r="F3" s="37"/>
      <c r="G3" s="37"/>
      <c r="H3" s="38"/>
      <c r="I3" s="38"/>
      <c r="J3" s="38"/>
    </row>
    <row r="4" spans="1:10" ht="18" customHeight="1" x14ac:dyDescent="0.55000000000000004">
      <c r="B4" s="39"/>
      <c r="C4" s="39"/>
      <c r="D4" s="39"/>
      <c r="E4" s="39"/>
      <c r="F4" s="40"/>
      <c r="G4" s="40"/>
      <c r="H4" s="41"/>
      <c r="I4" s="41"/>
      <c r="J4" s="41"/>
    </row>
    <row r="5" spans="1:10" ht="18" customHeight="1" x14ac:dyDescent="0.55000000000000004">
      <c r="B5" s="42" t="str">
        <f>B1</f>
        <v>普通ケース</v>
      </c>
      <c r="C5" s="42"/>
      <c r="D5" s="42"/>
      <c r="E5" s="42"/>
      <c r="F5" s="43"/>
      <c r="G5" s="43"/>
      <c r="H5" s="44" t="s">
        <v>3</v>
      </c>
      <c r="I5" s="44" t="s">
        <v>4</v>
      </c>
      <c r="J5" s="44" t="s">
        <v>5</v>
      </c>
    </row>
    <row r="6" spans="1:10" ht="18" customHeight="1" x14ac:dyDescent="0.55000000000000004">
      <c r="B6" s="7" t="s">
        <v>1</v>
      </c>
      <c r="C6" s="7"/>
      <c r="D6" s="7"/>
      <c r="E6" s="7"/>
      <c r="F6" s="8" t="s">
        <v>2</v>
      </c>
      <c r="G6" s="8"/>
      <c r="H6" s="9">
        <f>H7*H11</f>
        <v>1200600</v>
      </c>
      <c r="I6" s="9">
        <f t="shared" ref="I6:J6" si="0">I7*I11</f>
        <v>1428000</v>
      </c>
      <c r="J6" s="9">
        <f t="shared" si="0"/>
        <v>1683000</v>
      </c>
    </row>
    <row r="7" spans="1:10" ht="18" customHeight="1" x14ac:dyDescent="0.55000000000000004">
      <c r="B7" s="45"/>
      <c r="C7" s="45" t="s">
        <v>6</v>
      </c>
      <c r="D7" s="45"/>
      <c r="E7" s="45"/>
      <c r="F7" s="46" t="s">
        <v>26</v>
      </c>
      <c r="G7" s="46"/>
      <c r="H7" s="47">
        <f>H8*H10</f>
        <v>138</v>
      </c>
      <c r="I7" s="47">
        <f t="shared" ref="I7:J7" si="1">I8*I10</f>
        <v>168</v>
      </c>
      <c r="J7" s="47">
        <f t="shared" si="1"/>
        <v>198</v>
      </c>
    </row>
    <row r="8" spans="1:10" ht="18" customHeight="1" x14ac:dyDescent="0.55000000000000004">
      <c r="B8" s="45"/>
      <c r="C8" s="45"/>
      <c r="D8" s="45" t="s">
        <v>7</v>
      </c>
      <c r="E8" s="45"/>
      <c r="F8" s="46" t="s">
        <v>25</v>
      </c>
      <c r="G8" s="46">
        <v>18</v>
      </c>
      <c r="H8" s="47">
        <f>G8+H9</f>
        <v>23</v>
      </c>
      <c r="I8" s="47">
        <f>H8+I9</f>
        <v>28</v>
      </c>
      <c r="J8" s="47">
        <f>I8+J9</f>
        <v>33</v>
      </c>
    </row>
    <row r="9" spans="1:10" ht="18" customHeight="1" x14ac:dyDescent="0.55000000000000004">
      <c r="B9" s="45"/>
      <c r="C9" s="45"/>
      <c r="D9" s="45"/>
      <c r="E9" s="45" t="s">
        <v>9</v>
      </c>
      <c r="F9" s="46" t="s">
        <v>25</v>
      </c>
      <c r="G9" s="46"/>
      <c r="H9" s="48">
        <f>前提条件!E10</f>
        <v>5</v>
      </c>
      <c r="I9" s="48">
        <f>前提条件!F10</f>
        <v>5</v>
      </c>
      <c r="J9" s="48">
        <f>前提条件!G10</f>
        <v>5</v>
      </c>
    </row>
    <row r="10" spans="1:10" ht="18" customHeight="1" x14ac:dyDescent="0.55000000000000004">
      <c r="B10" s="45"/>
      <c r="C10" s="45"/>
      <c r="D10" s="45" t="s">
        <v>10</v>
      </c>
      <c r="E10" s="45"/>
      <c r="F10" s="46" t="s">
        <v>27</v>
      </c>
      <c r="G10" s="46"/>
      <c r="H10" s="49">
        <v>6</v>
      </c>
      <c r="I10" s="49">
        <v>6</v>
      </c>
      <c r="J10" s="49">
        <v>6</v>
      </c>
    </row>
    <row r="11" spans="1:10" ht="18" customHeight="1" x14ac:dyDescent="0.55000000000000004">
      <c r="B11" s="45"/>
      <c r="C11" s="45" t="s">
        <v>8</v>
      </c>
      <c r="D11" s="45"/>
      <c r="E11" s="45"/>
      <c r="F11" s="46" t="s">
        <v>2</v>
      </c>
      <c r="G11" s="46"/>
      <c r="H11" s="50">
        <f>前提条件!E15</f>
        <v>8700</v>
      </c>
      <c r="I11" s="50">
        <f>前提条件!F15</f>
        <v>8500</v>
      </c>
      <c r="J11" s="50">
        <f>前提条件!G15</f>
        <v>8500</v>
      </c>
    </row>
    <row r="12" spans="1:10" ht="18" customHeight="1" x14ac:dyDescent="0.55000000000000004">
      <c r="B12" s="7" t="s">
        <v>11</v>
      </c>
      <c r="C12" s="7"/>
      <c r="D12" s="7"/>
      <c r="E12" s="7"/>
      <c r="F12" s="8" t="s">
        <v>2</v>
      </c>
      <c r="G12" s="8"/>
      <c r="H12" s="9">
        <f>H13+H23</f>
        <v>1315000</v>
      </c>
      <c r="I12" s="9">
        <f t="shared" ref="I12:J12" si="2">I13+I23</f>
        <v>1315000</v>
      </c>
      <c r="J12" s="9">
        <f t="shared" si="2"/>
        <v>1315000</v>
      </c>
    </row>
    <row r="13" spans="1:10" ht="18" customHeight="1" x14ac:dyDescent="0.55000000000000004">
      <c r="B13" s="45"/>
      <c r="C13" s="45" t="s">
        <v>12</v>
      </c>
      <c r="D13" s="45"/>
      <c r="E13" s="45"/>
      <c r="F13" s="46" t="s">
        <v>2</v>
      </c>
      <c r="G13" s="46"/>
      <c r="H13" s="47">
        <f>H14+H15+H18+H21</f>
        <v>1015000</v>
      </c>
      <c r="I13" s="47">
        <f t="shared" ref="I13:J13" si="3">I14+I15+I18+I21</f>
        <v>1015000</v>
      </c>
      <c r="J13" s="47">
        <f t="shared" si="3"/>
        <v>1015000</v>
      </c>
    </row>
    <row r="14" spans="1:10" ht="18" customHeight="1" x14ac:dyDescent="0.55000000000000004">
      <c r="B14" s="45"/>
      <c r="C14" s="45"/>
      <c r="D14" s="45" t="s">
        <v>14</v>
      </c>
      <c r="E14" s="45"/>
      <c r="F14" s="46" t="s">
        <v>2</v>
      </c>
      <c r="G14" s="46"/>
      <c r="H14" s="51">
        <v>50000</v>
      </c>
      <c r="I14" s="51">
        <v>50000</v>
      </c>
      <c r="J14" s="51">
        <v>50000</v>
      </c>
    </row>
    <row r="15" spans="1:10" ht="18" customHeight="1" x14ac:dyDescent="0.55000000000000004">
      <c r="B15" s="45"/>
      <c r="C15" s="45"/>
      <c r="D15" s="45" t="s">
        <v>13</v>
      </c>
      <c r="E15" s="45"/>
      <c r="F15" s="46" t="s">
        <v>2</v>
      </c>
      <c r="G15" s="46"/>
      <c r="H15" s="47">
        <f>H16*H17</f>
        <v>700000</v>
      </c>
      <c r="I15" s="47">
        <f t="shared" ref="I15:J15" si="4">I16*I17</f>
        <v>700000</v>
      </c>
      <c r="J15" s="47">
        <f t="shared" si="4"/>
        <v>700000</v>
      </c>
    </row>
    <row r="16" spans="1:10" ht="18" customHeight="1" x14ac:dyDescent="0.55000000000000004">
      <c r="B16" s="45"/>
      <c r="C16" s="45"/>
      <c r="D16" s="45"/>
      <c r="E16" s="45" t="s">
        <v>16</v>
      </c>
      <c r="F16" s="46" t="s">
        <v>2</v>
      </c>
      <c r="G16" s="46"/>
      <c r="H16" s="51">
        <v>350000</v>
      </c>
      <c r="I16" s="51">
        <v>350000</v>
      </c>
      <c r="J16" s="51">
        <v>350000</v>
      </c>
    </row>
    <row r="17" spans="1:12" ht="18" customHeight="1" x14ac:dyDescent="0.55000000000000004">
      <c r="B17" s="45"/>
      <c r="C17" s="45"/>
      <c r="D17" s="45"/>
      <c r="E17" s="45" t="s">
        <v>15</v>
      </c>
      <c r="F17" s="46" t="s">
        <v>25</v>
      </c>
      <c r="G17" s="46"/>
      <c r="H17" s="51">
        <v>2</v>
      </c>
      <c r="I17" s="51">
        <v>2</v>
      </c>
      <c r="J17" s="51">
        <v>2</v>
      </c>
    </row>
    <row r="18" spans="1:12" ht="18" customHeight="1" x14ac:dyDescent="0.55000000000000004">
      <c r="B18" s="45"/>
      <c r="C18" s="45"/>
      <c r="D18" s="45" t="s">
        <v>17</v>
      </c>
      <c r="E18" s="45"/>
      <c r="F18" s="46" t="s">
        <v>2</v>
      </c>
      <c r="G18" s="46"/>
      <c r="H18" s="47">
        <f>H19*H20</f>
        <v>160000</v>
      </c>
      <c r="I18" s="47">
        <f t="shared" ref="I18:J18" si="5">I19*I20</f>
        <v>160000</v>
      </c>
      <c r="J18" s="47">
        <f t="shared" si="5"/>
        <v>160000</v>
      </c>
    </row>
    <row r="19" spans="1:12" ht="18" customHeight="1" x14ac:dyDescent="0.55000000000000004">
      <c r="B19" s="45"/>
      <c r="C19" s="45"/>
      <c r="D19" s="45"/>
      <c r="E19" s="45" t="s">
        <v>18</v>
      </c>
      <c r="F19" s="46" t="s">
        <v>2</v>
      </c>
      <c r="G19" s="46"/>
      <c r="H19" s="47">
        <v>160000</v>
      </c>
      <c r="I19" s="47">
        <v>160000</v>
      </c>
      <c r="J19" s="47">
        <v>160000</v>
      </c>
    </row>
    <row r="20" spans="1:12" ht="18" customHeight="1" x14ac:dyDescent="0.55000000000000004">
      <c r="B20" s="45"/>
      <c r="C20" s="45"/>
      <c r="D20" s="45"/>
      <c r="E20" s="45" t="s">
        <v>19</v>
      </c>
      <c r="F20" s="46" t="s">
        <v>25</v>
      </c>
      <c r="G20" s="46"/>
      <c r="H20" s="51">
        <v>1</v>
      </c>
      <c r="I20" s="51">
        <v>1</v>
      </c>
      <c r="J20" s="51">
        <v>1</v>
      </c>
    </row>
    <row r="21" spans="1:12" ht="18" customHeight="1" x14ac:dyDescent="0.55000000000000004">
      <c r="B21" s="45"/>
      <c r="C21" s="45"/>
      <c r="D21" s="45" t="s">
        <v>20</v>
      </c>
      <c r="E21" s="45"/>
      <c r="F21" s="46" t="s">
        <v>2</v>
      </c>
      <c r="G21" s="46"/>
      <c r="H21" s="51">
        <f>(H15+H14)*H22</f>
        <v>105000.00000000001</v>
      </c>
      <c r="I21" s="51">
        <f t="shared" ref="I21:J21" si="6">(I15+I14)*I22</f>
        <v>105000.00000000001</v>
      </c>
      <c r="J21" s="51">
        <f t="shared" si="6"/>
        <v>105000.00000000001</v>
      </c>
    </row>
    <row r="22" spans="1:12" ht="18" customHeight="1" x14ac:dyDescent="0.55000000000000004">
      <c r="B22" s="45"/>
      <c r="C22" s="45"/>
      <c r="D22" s="45"/>
      <c r="E22" s="45" t="s">
        <v>21</v>
      </c>
      <c r="F22" s="46" t="s">
        <v>24</v>
      </c>
      <c r="G22" s="46"/>
      <c r="H22" s="52">
        <v>0.14000000000000001</v>
      </c>
      <c r="I22" s="52">
        <v>0.14000000000000001</v>
      </c>
      <c r="J22" s="52">
        <v>0.14000000000000001</v>
      </c>
    </row>
    <row r="23" spans="1:12" ht="18" customHeight="1" x14ac:dyDescent="0.55000000000000004">
      <c r="B23" s="45"/>
      <c r="C23" s="45" t="s">
        <v>22</v>
      </c>
      <c r="D23" s="45"/>
      <c r="E23" s="45"/>
      <c r="F23" s="46" t="s">
        <v>2</v>
      </c>
      <c r="G23" s="46"/>
      <c r="H23" s="47">
        <f>H24+H25</f>
        <v>300000</v>
      </c>
      <c r="I23" s="47">
        <f t="shared" ref="I23:J23" si="7">I24+I25</f>
        <v>300000</v>
      </c>
      <c r="J23" s="47">
        <f t="shared" si="7"/>
        <v>300000</v>
      </c>
    </row>
    <row r="24" spans="1:12" ht="18" customHeight="1" x14ac:dyDescent="0.55000000000000004">
      <c r="B24" s="45"/>
      <c r="C24" s="45"/>
      <c r="D24" s="45" t="s">
        <v>23</v>
      </c>
      <c r="E24" s="45"/>
      <c r="F24" s="46" t="s">
        <v>2</v>
      </c>
      <c r="G24" s="46"/>
      <c r="H24" s="51">
        <v>100000</v>
      </c>
      <c r="I24" s="51">
        <v>100000</v>
      </c>
      <c r="J24" s="51">
        <v>100000</v>
      </c>
    </row>
    <row r="25" spans="1:12" ht="18" customHeight="1" x14ac:dyDescent="0.55000000000000004">
      <c r="B25" s="45"/>
      <c r="C25" s="45"/>
      <c r="D25" s="45" t="s">
        <v>22</v>
      </c>
      <c r="E25" s="45"/>
      <c r="F25" s="46" t="s">
        <v>2</v>
      </c>
      <c r="G25" s="46"/>
      <c r="H25" s="51">
        <v>200000</v>
      </c>
      <c r="I25" s="51">
        <v>200000</v>
      </c>
      <c r="J25" s="51">
        <v>200000</v>
      </c>
    </row>
    <row r="26" spans="1:12" ht="18" customHeight="1" thickBot="1" x14ac:dyDescent="0.6">
      <c r="B26" s="10" t="s">
        <v>28</v>
      </c>
      <c r="C26" s="10"/>
      <c r="D26" s="10"/>
      <c r="E26" s="10"/>
      <c r="F26" s="11" t="s">
        <v>2</v>
      </c>
      <c r="G26" s="11"/>
      <c r="H26" s="12">
        <f>H6-H12</f>
        <v>-114400</v>
      </c>
      <c r="I26" s="12">
        <f t="shared" ref="I26:J26" si="8">I6-I12</f>
        <v>113000</v>
      </c>
      <c r="J26" s="12">
        <f t="shared" si="8"/>
        <v>368000</v>
      </c>
    </row>
    <row r="27" spans="1:12" ht="18" customHeight="1" x14ac:dyDescent="0.55000000000000004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</row>
    <row r="28" spans="1:12" ht="18" customHeight="1" x14ac:dyDescent="0.55000000000000004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</row>
    <row r="29" spans="1:12" ht="18" customHeight="1" x14ac:dyDescent="0.55000000000000004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</row>
    <row r="30" spans="1:12" ht="18" customHeight="1" x14ac:dyDescent="0.55000000000000004">
      <c r="A30" s="2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</row>
    <row r="31" spans="1:12" ht="18" customHeight="1" x14ac:dyDescent="0.55000000000000004">
      <c r="A31" s="2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</row>
    <row r="32" spans="1:12" ht="18" customHeight="1" x14ac:dyDescent="0.55000000000000004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</row>
    <row r="33" spans="1:12" ht="18" customHeight="1" x14ac:dyDescent="0.55000000000000004">
      <c r="A33" s="2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</row>
    <row r="34" spans="1:12" ht="18" customHeight="1" x14ac:dyDescent="0.55000000000000004">
      <c r="A34" s="2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</row>
    <row r="35" spans="1:12" ht="18" customHeight="1" x14ac:dyDescent="0.55000000000000004">
      <c r="A35" s="2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</row>
    <row r="36" spans="1:12" ht="18" customHeight="1" x14ac:dyDescent="0.55000000000000004">
      <c r="A36" s="2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</row>
    <row r="37" spans="1:12" ht="18" customHeight="1" x14ac:dyDescent="0.55000000000000004">
      <c r="A37" s="2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</row>
    <row r="38" spans="1:12" ht="18" customHeight="1" x14ac:dyDescent="0.55000000000000004">
      <c r="A38" s="2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</row>
    <row r="39" spans="1:12" ht="18" customHeight="1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</row>
    <row r="40" spans="1:12" ht="18" customHeight="1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</row>
    <row r="41" spans="1:12" ht="18" customHeight="1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</row>
    <row r="42" spans="1:12" ht="18" customHeight="1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</row>
    <row r="43" spans="1:12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</row>
    <row r="44" spans="1:12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A27D-2D17-4A20-987B-D2DAB88ACCFD}">
  <dimension ref="B3:G8"/>
  <sheetViews>
    <sheetView showGridLines="0" topLeftCell="A2" zoomScale="137" workbookViewId="0">
      <selection activeCell="K7" sqref="K7"/>
    </sheetView>
  </sheetViews>
  <sheetFormatPr defaultRowHeight="19" x14ac:dyDescent="0.55000000000000004"/>
  <cols>
    <col min="1" max="4" width="8.6640625" style="3"/>
    <col min="5" max="7" width="10.4140625" style="5" bestFit="1" customWidth="1"/>
    <col min="8" max="16384" width="8.6640625" style="3"/>
  </cols>
  <sheetData>
    <row r="3" spans="2:7" ht="19.5" thickBot="1" x14ac:dyDescent="0.6"/>
    <row r="4" spans="2:7" x14ac:dyDescent="0.55000000000000004">
      <c r="B4" s="13" t="s">
        <v>34</v>
      </c>
      <c r="C4" s="13"/>
      <c r="D4" s="13"/>
      <c r="E4" s="14"/>
      <c r="F4" s="14"/>
      <c r="G4" s="14"/>
    </row>
    <row r="5" spans="2:7" x14ac:dyDescent="0.55000000000000004">
      <c r="B5" s="15"/>
      <c r="C5" s="15"/>
      <c r="D5" s="15"/>
      <c r="E5" s="16" t="s">
        <v>3</v>
      </c>
      <c r="F5" s="16" t="s">
        <v>4</v>
      </c>
      <c r="G5" s="16" t="s">
        <v>5</v>
      </c>
    </row>
    <row r="6" spans="2:7" x14ac:dyDescent="0.55000000000000004">
      <c r="B6" s="6" t="s">
        <v>29</v>
      </c>
      <c r="C6" s="6"/>
      <c r="D6" s="6" t="s">
        <v>2</v>
      </c>
      <c r="E6" s="17">
        <v>-271000</v>
      </c>
      <c r="F6" s="17">
        <v>-219400</v>
      </c>
      <c r="G6" s="17">
        <v>-119800</v>
      </c>
    </row>
    <row r="7" spans="2:7" x14ac:dyDescent="0.55000000000000004">
      <c r="B7" s="6" t="s">
        <v>30</v>
      </c>
      <c r="C7" s="6"/>
      <c r="D7" s="6" t="s">
        <v>2</v>
      </c>
      <c r="E7" s="17">
        <v>-114400</v>
      </c>
      <c r="F7" s="17">
        <v>113000</v>
      </c>
      <c r="G7" s="17">
        <v>368000</v>
      </c>
    </row>
    <row r="8" spans="2:7" ht="19.5" thickBot="1" x14ac:dyDescent="0.6">
      <c r="B8" s="19" t="s">
        <v>31</v>
      </c>
      <c r="C8" s="19"/>
      <c r="D8" s="19" t="s">
        <v>2</v>
      </c>
      <c r="E8" s="24">
        <v>42200</v>
      </c>
      <c r="F8" s="24">
        <v>459800</v>
      </c>
      <c r="G8" s="24">
        <v>877400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C883-F9B7-4503-8C62-F25FA3124793}">
  <dimension ref="C4:W32"/>
  <sheetViews>
    <sheetView showGridLines="0" topLeftCell="I8" workbookViewId="0">
      <selection activeCell="N37" sqref="N37"/>
    </sheetView>
  </sheetViews>
  <sheetFormatPr defaultRowHeight="19" x14ac:dyDescent="0.55000000000000004"/>
  <cols>
    <col min="1" max="1" width="8.6640625" style="3"/>
    <col min="2" max="2" width="5" style="3" customWidth="1"/>
    <col min="3" max="3" width="15.5" style="26" customWidth="1"/>
    <col min="4" max="4" width="4.1640625" style="3" customWidth="1"/>
    <col min="5" max="5" width="13.58203125" style="26" customWidth="1"/>
    <col min="6" max="6" width="4.1640625" style="3" customWidth="1"/>
    <col min="7" max="7" width="13.58203125" style="26" customWidth="1"/>
    <col min="8" max="8" width="4.1640625" style="3" customWidth="1"/>
    <col min="9" max="9" width="13.58203125" style="26" customWidth="1"/>
    <col min="10" max="12" width="8.6640625" style="3"/>
    <col min="13" max="13" width="5.25" style="3" customWidth="1"/>
    <col min="14" max="14" width="17.75" style="3" customWidth="1"/>
    <col min="15" max="22" width="8.6640625" style="3"/>
    <col min="23" max="23" width="6.58203125" style="3" customWidth="1"/>
    <col min="24" max="16384" width="8.6640625" style="3"/>
  </cols>
  <sheetData>
    <row r="4" spans="3:23" ht="18" customHeight="1" x14ac:dyDescent="0.55000000000000004"/>
    <row r="7" spans="3:23" ht="38" customHeight="1" x14ac:dyDescent="0.65">
      <c r="C7" s="27"/>
      <c r="D7" s="28"/>
      <c r="E7" s="29" t="s">
        <v>29</v>
      </c>
      <c r="F7" s="28"/>
      <c r="G7" s="29" t="s">
        <v>30</v>
      </c>
      <c r="H7" s="28"/>
      <c r="I7" s="29" t="s">
        <v>31</v>
      </c>
    </row>
    <row r="8" spans="3:23" ht="28" customHeight="1" x14ac:dyDescent="0.55000000000000004">
      <c r="C8" s="30" t="s">
        <v>36</v>
      </c>
      <c r="D8" s="28"/>
      <c r="E8" s="27" t="s">
        <v>37</v>
      </c>
      <c r="F8" s="28"/>
      <c r="G8" s="27" t="s">
        <v>38</v>
      </c>
      <c r="H8" s="28"/>
      <c r="I8" s="27" t="s">
        <v>39</v>
      </c>
    </row>
    <row r="9" spans="3:23" ht="4" customHeight="1" x14ac:dyDescent="0.55000000000000004">
      <c r="C9" s="27"/>
      <c r="D9" s="28"/>
      <c r="E9" s="27"/>
      <c r="F9" s="28"/>
      <c r="G9" s="27"/>
      <c r="H9" s="28"/>
      <c r="I9" s="27"/>
    </row>
    <row r="10" spans="3:23" ht="28" customHeight="1" x14ac:dyDescent="0.55000000000000004">
      <c r="C10" s="30" t="s">
        <v>35</v>
      </c>
      <c r="D10" s="28"/>
      <c r="E10" s="27" t="s">
        <v>40</v>
      </c>
      <c r="F10" s="28"/>
      <c r="G10" s="27" t="s">
        <v>41</v>
      </c>
      <c r="H10" s="28"/>
      <c r="I10" s="27" t="s">
        <v>42</v>
      </c>
    </row>
    <row r="11" spans="3:23" ht="4" customHeight="1" x14ac:dyDescent="0.55000000000000004">
      <c r="C11" s="27"/>
      <c r="D11" s="28"/>
      <c r="E11" s="27"/>
      <c r="F11" s="28"/>
      <c r="G11" s="27"/>
      <c r="H11" s="28"/>
      <c r="I11" s="27"/>
    </row>
    <row r="12" spans="3:23" ht="28" customHeight="1" x14ac:dyDescent="0.55000000000000004">
      <c r="C12" s="30" t="s">
        <v>33</v>
      </c>
      <c r="D12" s="28"/>
      <c r="E12" s="31" t="s">
        <v>43</v>
      </c>
      <c r="F12" s="32"/>
      <c r="G12" s="31" t="s">
        <v>44</v>
      </c>
      <c r="H12" s="32"/>
      <c r="I12" s="31" t="s">
        <v>45</v>
      </c>
    </row>
    <row r="13" spans="3:23" ht="4" customHeight="1" thickBot="1" x14ac:dyDescent="0.6">
      <c r="C13" s="27"/>
      <c r="D13" s="28"/>
      <c r="E13" s="27"/>
      <c r="F13" s="28"/>
      <c r="G13" s="27"/>
      <c r="H13" s="28"/>
      <c r="I13" s="27"/>
    </row>
    <row r="14" spans="3:23" ht="3" customHeight="1" thickTop="1" x14ac:dyDescent="0.55000000000000004">
      <c r="C14" s="33"/>
      <c r="D14" s="33"/>
      <c r="E14" s="33"/>
      <c r="F14" s="33"/>
      <c r="G14" s="33"/>
      <c r="H14" s="33"/>
      <c r="I14" s="33"/>
    </row>
    <row r="15" spans="3:23" ht="28" customHeight="1" x14ac:dyDescent="0.55000000000000004">
      <c r="C15" s="30" t="s">
        <v>28</v>
      </c>
      <c r="D15" s="28"/>
      <c r="E15" s="34" t="s">
        <v>46</v>
      </c>
      <c r="F15" s="35"/>
      <c r="G15" s="34" t="s">
        <v>46</v>
      </c>
      <c r="H15" s="35"/>
      <c r="I15" s="34" t="s">
        <v>46</v>
      </c>
    </row>
    <row r="16" spans="3:23" x14ac:dyDescent="0.55000000000000004"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3:23" ht="23" thickBot="1" x14ac:dyDescent="0.6">
      <c r="M17" s="28"/>
      <c r="N17" s="53" t="s">
        <v>47</v>
      </c>
      <c r="O17" s="54"/>
      <c r="P17" s="54"/>
      <c r="Q17" s="54"/>
      <c r="R17" s="54"/>
      <c r="S17" s="28"/>
      <c r="T17" s="53" t="s">
        <v>53</v>
      </c>
      <c r="U17" s="54"/>
      <c r="V17" s="54"/>
      <c r="W17" s="28"/>
    </row>
    <row r="18" spans="13:23" ht="22.5" x14ac:dyDescent="0.55000000000000004">
      <c r="M18" s="28"/>
      <c r="N18" s="69"/>
      <c r="O18" s="39"/>
      <c r="P18" s="39"/>
      <c r="Q18" s="39"/>
      <c r="R18" s="39"/>
      <c r="S18" s="28"/>
      <c r="T18" s="69"/>
      <c r="U18" s="39"/>
      <c r="V18" s="39"/>
      <c r="W18" s="28"/>
    </row>
    <row r="19" spans="13:23" ht="22.5" x14ac:dyDescent="0.55000000000000004">
      <c r="M19" s="28"/>
      <c r="N19" s="69"/>
      <c r="O19" s="39"/>
      <c r="P19" s="39"/>
      <c r="Q19" s="39"/>
      <c r="R19" s="39"/>
      <c r="S19" s="28"/>
      <c r="T19" s="69"/>
      <c r="U19" s="39"/>
      <c r="V19" s="39"/>
      <c r="W19" s="28"/>
    </row>
    <row r="20" spans="13:23" ht="22.5" x14ac:dyDescent="0.55000000000000004">
      <c r="M20" s="28"/>
      <c r="N20" s="69"/>
      <c r="O20" s="39"/>
      <c r="P20" s="39"/>
      <c r="Q20" s="39"/>
      <c r="R20" s="39"/>
      <c r="S20" s="28"/>
      <c r="T20" s="69"/>
      <c r="U20" s="39"/>
      <c r="V20" s="39"/>
      <c r="W20" s="28"/>
    </row>
    <row r="21" spans="13:23" ht="19.5" thickBot="1" x14ac:dyDescent="0.6"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3:23" ht="15" customHeight="1" thickBot="1" x14ac:dyDescent="0.6">
      <c r="M22" s="28"/>
      <c r="N22" s="55" t="s">
        <v>48</v>
      </c>
      <c r="O22" s="28"/>
      <c r="P22" s="28"/>
      <c r="Q22" s="28"/>
      <c r="R22" s="28"/>
      <c r="S22" s="28"/>
      <c r="T22" s="28"/>
      <c r="U22" s="28"/>
      <c r="V22" s="28"/>
      <c r="W22" s="28"/>
    </row>
    <row r="23" spans="13:23" ht="15" customHeight="1" thickTop="1" thickBot="1" x14ac:dyDescent="0.6">
      <c r="M23" s="28"/>
      <c r="N23" s="56"/>
      <c r="O23" s="70"/>
      <c r="P23" s="28"/>
      <c r="Q23" s="57" t="s">
        <v>51</v>
      </c>
      <c r="R23" s="58"/>
      <c r="S23" s="28"/>
      <c r="T23" s="57" t="s">
        <v>52</v>
      </c>
      <c r="U23" s="59"/>
      <c r="V23" s="58"/>
      <c r="W23" s="28"/>
    </row>
    <row r="24" spans="13:23" ht="12" customHeight="1" thickBot="1" x14ac:dyDescent="0.6">
      <c r="M24" s="28"/>
      <c r="N24" s="60"/>
      <c r="O24" s="71"/>
      <c r="P24" s="28"/>
      <c r="Q24" s="61"/>
      <c r="R24" s="62"/>
      <c r="S24" s="28"/>
      <c r="T24" s="61"/>
      <c r="U24" s="63"/>
      <c r="V24" s="62"/>
      <c r="W24" s="28"/>
    </row>
    <row r="25" spans="13:23" ht="15" customHeight="1" thickBot="1" x14ac:dyDescent="0.6">
      <c r="M25" s="28"/>
      <c r="N25" s="64" t="s">
        <v>49</v>
      </c>
      <c r="O25" s="71"/>
      <c r="P25" s="28"/>
      <c r="Q25" s="61"/>
      <c r="R25" s="62"/>
      <c r="S25" s="28"/>
      <c r="T25" s="61"/>
      <c r="U25" s="63"/>
      <c r="V25" s="62"/>
      <c r="W25" s="28"/>
    </row>
    <row r="26" spans="13:23" ht="15" customHeight="1" thickTop="1" thickBot="1" x14ac:dyDescent="0.6">
      <c r="M26" s="28"/>
      <c r="N26" s="65"/>
      <c r="O26" s="73"/>
      <c r="P26" s="74"/>
      <c r="Q26" s="61"/>
      <c r="R26" s="62"/>
      <c r="S26" s="36"/>
      <c r="T26" s="61"/>
      <c r="U26" s="63"/>
      <c r="V26" s="62"/>
      <c r="W26" s="28"/>
    </row>
    <row r="27" spans="13:23" ht="12" customHeight="1" thickBot="1" x14ac:dyDescent="0.6">
      <c r="M27" s="28"/>
      <c r="N27" s="60"/>
      <c r="O27" s="71"/>
      <c r="P27" s="28"/>
      <c r="Q27" s="61"/>
      <c r="R27" s="62"/>
      <c r="S27" s="28"/>
      <c r="T27" s="61"/>
      <c r="U27" s="63"/>
      <c r="V27" s="62"/>
      <c r="W27" s="28"/>
    </row>
    <row r="28" spans="13:23" ht="15" customHeight="1" thickBot="1" x14ac:dyDescent="0.6">
      <c r="M28" s="28"/>
      <c r="N28" s="55" t="s">
        <v>50</v>
      </c>
      <c r="O28" s="72"/>
      <c r="P28" s="28"/>
      <c r="Q28" s="66"/>
      <c r="R28" s="67"/>
      <c r="S28" s="28"/>
      <c r="T28" s="66"/>
      <c r="U28" s="68"/>
      <c r="V28" s="67"/>
      <c r="W28" s="28"/>
    </row>
    <row r="29" spans="13:23" ht="15" customHeight="1" thickTop="1" thickBot="1" x14ac:dyDescent="0.6">
      <c r="M29" s="28"/>
      <c r="N29" s="56"/>
      <c r="O29" s="28"/>
      <c r="P29" s="28"/>
      <c r="Q29" s="28"/>
      <c r="R29" s="28"/>
      <c r="S29" s="28"/>
      <c r="T29" s="28"/>
      <c r="U29" s="28"/>
      <c r="V29" s="28"/>
      <c r="W29" s="28"/>
    </row>
    <row r="30" spans="13:23" ht="22" customHeight="1" x14ac:dyDescent="0.55000000000000004">
      <c r="M30" s="28"/>
      <c r="N30" s="27"/>
      <c r="O30" s="28"/>
      <c r="P30" s="28"/>
      <c r="Q30" s="28"/>
      <c r="R30" s="28"/>
      <c r="S30" s="28"/>
      <c r="T30" s="28"/>
      <c r="U30" s="28"/>
      <c r="V30" s="28"/>
      <c r="W30" s="28"/>
    </row>
    <row r="31" spans="13:23" ht="29.5" customHeight="1" x14ac:dyDescent="0.55000000000000004">
      <c r="N31" s="26"/>
    </row>
    <row r="32" spans="13:23" x14ac:dyDescent="0.55000000000000004">
      <c r="N32" s="26"/>
    </row>
  </sheetData>
  <mergeCells count="5">
    <mergeCell ref="N25:N26"/>
    <mergeCell ref="N28:N29"/>
    <mergeCell ref="N22:N23"/>
    <mergeCell ref="Q23:R28"/>
    <mergeCell ref="T23:V28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前提条件</vt:lpstr>
      <vt:lpstr>収益計画</vt:lpstr>
      <vt:lpstr>アウトプット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出口貴大</dc:creator>
  <cp:lastModifiedBy>出口貴大</cp:lastModifiedBy>
  <dcterms:created xsi:type="dcterms:W3CDTF">2020-10-08T09:52:41Z</dcterms:created>
  <dcterms:modified xsi:type="dcterms:W3CDTF">2020-10-10T12:28:55Z</dcterms:modified>
</cp:coreProperties>
</file>